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ibfile1\gsla$\Department Sections\Administration\Finance\2024 2025 Financial Year\Stats\"/>
    </mc:Choice>
  </mc:AlternateContent>
  <xr:revisionPtr revIDLastSave="0" documentId="13_ncr:1_{9A922E17-6EFF-4DC9-8421-CDC34D8774A5}" xr6:coauthVersionLast="47" xr6:coauthVersionMax="47" xr10:uidLastSave="{00000000-0000-0000-0000-000000000000}"/>
  <bookViews>
    <workbookView xWindow="30960" yWindow="135" windowWidth="26010" windowHeight="14805" xr2:uid="{00000000-000D-0000-FFFF-FFFF00000000}"/>
  </bookViews>
  <sheets>
    <sheet name="C.3" sheetId="16" r:id="rId1"/>
    <sheet name="C.4" sheetId="17" r:id="rId2"/>
    <sheet name="C.5" sheetId="21" r:id="rId3"/>
    <sheet name="C.6" sheetId="19" r:id="rId4"/>
  </sheets>
  <definedNames>
    <definedName name="_xlnm.Print_Area" localSheetId="0">'C.3'!$A$1:$C$13</definedName>
    <definedName name="_xlnm.Print_Area" localSheetId="1">'C.4'!$A$1:$D$26</definedName>
    <definedName name="_xlnm.Print_Area" localSheetId="2">'C.5'!$A$1:$C$20</definedName>
    <definedName name="_xlnm.Print_Area" localSheetId="3">'C.6'!$A$1:$D$24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9" l="1"/>
  <c r="C16" i="19"/>
  <c r="C15" i="19"/>
  <c r="C7" i="21"/>
  <c r="C12" i="17" l="1"/>
  <c r="C10" i="17"/>
  <c r="C13" i="17"/>
  <c r="C10" i="21"/>
  <c r="C6" i="17" l="1"/>
  <c r="C6" i="21"/>
  <c r="C11" i="21" l="1"/>
  <c r="C8" i="21"/>
  <c r="C22" i="17"/>
  <c r="C19" i="17"/>
  <c r="C12" i="21"/>
  <c r="C15" i="17"/>
  <c r="C14" i="21"/>
  <c r="C9" i="19"/>
  <c r="C12" i="19" l="1"/>
  <c r="C14" i="19"/>
  <c r="C18" i="19"/>
  <c r="C16" i="17"/>
  <c r="C20" i="17"/>
  <c r="C9" i="17"/>
  <c r="C7" i="17" l="1"/>
  <c r="C13" i="19" l="1"/>
  <c r="C21" i="19" s="1"/>
  <c r="C10" i="16" l="1"/>
  <c r="C16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melanie.gareze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melanie.gareze:</t>
        </r>
        <r>
          <rPr>
            <sz val="9"/>
            <color indexed="81"/>
            <rFont val="Tahoma"/>
            <family val="2"/>
          </rPr>
          <t xml:space="preserve">
Q844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melanie.gareze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melanie.gareze:</t>
        </r>
        <r>
          <rPr>
            <sz val="9"/>
            <color indexed="81"/>
            <rFont val="Tahoma"/>
            <family val="2"/>
          </rPr>
          <t xml:space="preserve">
Q844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melanie.gareze</author>
  </authors>
  <commentList>
    <comment ref="A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melanie.gareze:</t>
        </r>
        <r>
          <rPr>
            <sz val="9"/>
            <color indexed="81"/>
            <rFont val="Tahoma"/>
            <family val="2"/>
          </rPr>
          <t xml:space="preserve">
Q844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melanie.gareze</author>
  </authors>
  <commentList>
    <comment ref="A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melanie.gareze:</t>
        </r>
        <r>
          <rPr>
            <sz val="9"/>
            <color indexed="81"/>
            <rFont val="Tahoma"/>
            <family val="2"/>
          </rPr>
          <t xml:space="preserve">
Q844</t>
        </r>
      </text>
    </comment>
  </commentList>
</comments>
</file>

<file path=xl/sharedStrings.xml><?xml version="1.0" encoding="utf-8"?>
<sst xmlns="http://schemas.openxmlformats.org/spreadsheetml/2006/main" count="75" uniqueCount="53">
  <si>
    <t>Total</t>
  </si>
  <si>
    <t>£</t>
  </si>
  <si>
    <t>Table C.3</t>
  </si>
  <si>
    <t>Grant</t>
  </si>
  <si>
    <t>Amount</t>
  </si>
  <si>
    <t>Table C.4</t>
  </si>
  <si>
    <t>Table C.5</t>
  </si>
  <si>
    <t>Table C.6</t>
  </si>
  <si>
    <t>Sporting Grants</t>
  </si>
  <si>
    <t>International Competitions</t>
  </si>
  <si>
    <t>Sports Development Projects</t>
  </si>
  <si>
    <t xml:space="preserve"> </t>
  </si>
  <si>
    <t xml:space="preserve">Basketball Association </t>
  </si>
  <si>
    <t>Hockey Association</t>
  </si>
  <si>
    <t xml:space="preserve">Tenpin Bowling Association </t>
  </si>
  <si>
    <t xml:space="preserve">Volleyball Association </t>
  </si>
  <si>
    <t xml:space="preserve">Netball Association </t>
  </si>
  <si>
    <t>Target Shooting Association</t>
  </si>
  <si>
    <t>Basketball Association</t>
  </si>
  <si>
    <t>Source: Ministry for Industrial Relations, Civil Contingencies and Sport.</t>
  </si>
  <si>
    <t>Athletics Association</t>
  </si>
  <si>
    <t xml:space="preserve">Darts Association </t>
  </si>
  <si>
    <t>Rugby Association</t>
  </si>
  <si>
    <t xml:space="preserve">Boxing Association </t>
  </si>
  <si>
    <t>Darts Association</t>
  </si>
  <si>
    <t>Harley Davidson Club</t>
  </si>
  <si>
    <t>Gymnastics Association</t>
  </si>
  <si>
    <t>Backgammon Association</t>
  </si>
  <si>
    <t>Volleyball Association</t>
  </si>
  <si>
    <t xml:space="preserve">Hockey association </t>
  </si>
  <si>
    <t xml:space="preserve">Esports Association </t>
  </si>
  <si>
    <t>Squash Association</t>
  </si>
  <si>
    <t>Mountain Bike Event</t>
  </si>
  <si>
    <t xml:space="preserve">Backgammon Association </t>
  </si>
  <si>
    <t xml:space="preserve">Local Event Sound system Hire </t>
  </si>
  <si>
    <t>Triathlon Association</t>
  </si>
  <si>
    <t>Royal Gibraltar Yacht Club</t>
  </si>
  <si>
    <t xml:space="preserve">Island Games Association </t>
  </si>
  <si>
    <t>Pistol Association</t>
  </si>
  <si>
    <t xml:space="preserve">Sea Angling Association </t>
  </si>
  <si>
    <t xml:space="preserve">Swimming Association </t>
  </si>
  <si>
    <t>+</t>
  </si>
  <si>
    <t>..</t>
  </si>
  <si>
    <t>…................</t>
  </si>
  <si>
    <t xml:space="preserve">Karate Association </t>
  </si>
  <si>
    <t>Pool Association</t>
  </si>
  <si>
    <t>Netball Association</t>
  </si>
  <si>
    <t>Badminton Association</t>
  </si>
  <si>
    <t>Updated 31/3/25</t>
  </si>
  <si>
    <t>Grants awarded for Hosting of Special Sports and Leisure Events, FY 2024/2025</t>
  </si>
  <si>
    <t>Grants awarded for Sports Development Projects, FY 2024/2025</t>
  </si>
  <si>
    <t>Sports Grants awarded for International Competitions, FY 2024/2025</t>
  </si>
  <si>
    <t>Grants awarded to Sporting Societies, FY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</si>
</sst>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9" fillId="0" borderId="1" xfId="0" applyFont="1" applyBorder="1"/>
    <xf numFmtId="0" fontId="4" fillId="0" borderId="1" xfId="0" applyFont="1" applyBorder="1"/>
    <xf numFmtId="0" fontId="7" fillId="0" borderId="0" xfId="0" applyFont="1" applyAlignment="1">
      <alignment horizontal="justify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justify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/>
    <xf numFmtId="49" fontId="5" fillId="0" borderId="0" xfId="0" applyNumberFormat="1" applyFont="1" applyAlignment="1">
      <alignment horizontal="left"/>
    </xf>
    <xf numFmtId="0" fontId="6" fillId="0" borderId="3" xfId="0" applyFont="1" applyBorder="1" applyAlignment="1">
      <alignment horizontal="justify"/>
    </xf>
    <xf numFmtId="0" fontId="4" fillId="0" borderId="0" xfId="0" applyFont="1" applyAlignment="1">
      <alignment horizontal="left"/>
    </xf>
    <xf numFmtId="44" fontId="0" fillId="0" borderId="0" xfId="0" applyNumberFormat="1"/>
    <xf numFmtId="0" fontId="8" fillId="0" borderId="0" xfId="0" applyFont="1" applyAlignment="1">
      <alignment horizontal="justify"/>
    </xf>
    <xf numFmtId="7" fontId="0" fillId="0" borderId="0" xfId="1" applyNumberFormat="1" applyFont="1" applyFill="1" applyBorder="1" applyAlignment="1">
      <alignment horizontal="right"/>
    </xf>
    <xf numFmtId="7" fontId="8" fillId="0" borderId="0" xfId="1" applyNumberFormat="1" applyFont="1" applyFill="1" applyAlignment="1">
      <alignment horizontal="right"/>
    </xf>
    <xf numFmtId="7" fontId="9" fillId="0" borderId="1" xfId="1" applyNumberFormat="1" applyFont="1" applyFill="1" applyBorder="1" applyAlignment="1">
      <alignment horizontal="right"/>
    </xf>
    <xf numFmtId="7" fontId="4" fillId="0" borderId="3" xfId="1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9" fillId="0" borderId="1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justify"/>
    </xf>
    <xf numFmtId="164" fontId="0" fillId="2" borderId="0" xfId="0" applyNumberFormat="1" applyFill="1" applyAlignment="1">
      <alignment horizontal="right"/>
    </xf>
    <xf numFmtId="0" fontId="8" fillId="2" borderId="0" xfId="0" applyFont="1" applyFill="1" applyAlignment="1">
      <alignment horizontal="justify"/>
    </xf>
    <xf numFmtId="7" fontId="8" fillId="2" borderId="0" xfId="1" applyNumberFormat="1" applyFont="1" applyFill="1" applyBorder="1" applyAlignment="1">
      <alignment horizontal="right"/>
    </xf>
    <xf numFmtId="0" fontId="0" fillId="2" borderId="0" xfId="0" applyFill="1"/>
    <xf numFmtId="7" fontId="8" fillId="2" borderId="0" xfId="1" applyNumberFormat="1" applyFont="1" applyFill="1" applyAlignment="1">
      <alignment horizontal="right"/>
    </xf>
    <xf numFmtId="7" fontId="0" fillId="2" borderId="0" xfId="1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10" fillId="0" borderId="0" xfId="0" applyNumberFormat="1" applyFont="1" applyAlignment="1" applyProtection="1">
      <alignment horizontal="center" vertical="center"/>
      <protection locked="0"/>
    </xf>
    <xf numFmtId="7" fontId="0" fillId="0" borderId="0" xfId="0" applyNumberFormat="1"/>
    <xf numFmtId="49" fontId="5" fillId="2" borderId="2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</cellXfs>
  <cellStyles count="4">
    <cellStyle name="Comma 2" xfId="2" xr:uid="{00000000-0005-0000-0000-000000000000}"/>
    <cellStyle name="Currency" xfId="1" builtinId="4"/>
    <cellStyle name="Currency 2" xfId="3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C13"/>
  <sheetViews>
    <sheetView tabSelected="1" workbookViewId="0">
      <selection activeCell="F20" sqref="F20"/>
    </sheetView>
  </sheetViews>
  <sheetFormatPr defaultColWidth="9.140625" defaultRowHeight="15" customHeight="1" x14ac:dyDescent="0.25"/>
  <cols>
    <col min="2" max="2" width="50.140625" customWidth="1"/>
    <col min="3" max="3" width="14.85546875" style="4" customWidth="1"/>
  </cols>
  <sheetData>
    <row r="1" spans="1:3" ht="15" customHeight="1" x14ac:dyDescent="0.25">
      <c r="A1" t="s">
        <v>2</v>
      </c>
    </row>
    <row r="2" spans="1:3" ht="15" customHeight="1" x14ac:dyDescent="0.25">
      <c r="B2" s="13" t="s">
        <v>52</v>
      </c>
    </row>
    <row r="4" spans="1:3" ht="15" customHeight="1" x14ac:dyDescent="0.25">
      <c r="C4" s="4" t="s">
        <v>1</v>
      </c>
    </row>
    <row r="5" spans="1:3" ht="15" customHeight="1" x14ac:dyDescent="0.25">
      <c r="B5" s="5" t="s">
        <v>8</v>
      </c>
      <c r="C5" s="6" t="s">
        <v>4</v>
      </c>
    </row>
    <row r="6" spans="1:3" ht="15" customHeight="1" x14ac:dyDescent="0.25">
      <c r="B6" s="3" t="s">
        <v>37</v>
      </c>
      <c r="C6" s="16">
        <v>49882.7</v>
      </c>
    </row>
    <row r="7" spans="1:3" ht="15" customHeight="1" x14ac:dyDescent="0.25">
      <c r="B7" s="3"/>
      <c r="C7" s="16"/>
    </row>
    <row r="8" spans="1:3" ht="15" customHeight="1" x14ac:dyDescent="0.25">
      <c r="B8" s="25"/>
      <c r="C8" s="26"/>
    </row>
    <row r="9" spans="1:3" ht="15" customHeight="1" x14ac:dyDescent="0.25">
      <c r="B9" s="15"/>
      <c r="C9" s="17"/>
    </row>
    <row r="10" spans="1:3" ht="15" customHeight="1" x14ac:dyDescent="0.25">
      <c r="B10" s="1" t="s">
        <v>0</v>
      </c>
      <c r="C10" s="18">
        <f>SUM(C6:C9)</f>
        <v>49882.7</v>
      </c>
    </row>
    <row r="11" spans="1:3" ht="15" customHeight="1" x14ac:dyDescent="0.25">
      <c r="B11" s="34" t="s">
        <v>48</v>
      </c>
      <c r="C11" s="34"/>
    </row>
    <row r="12" spans="1:3" ht="15" customHeight="1" x14ac:dyDescent="0.25">
      <c r="C12"/>
    </row>
    <row r="13" spans="1:3" ht="15" customHeight="1" x14ac:dyDescent="0.25">
      <c r="B13" s="9" t="s">
        <v>19</v>
      </c>
      <c r="C13"/>
    </row>
  </sheetData>
  <sortState xmlns:xlrd2="http://schemas.microsoft.com/office/spreadsheetml/2017/richdata2" ref="B8:C16">
    <sortCondition ref="B7"/>
  </sortState>
  <mergeCells count="1">
    <mergeCell ref="B11:C11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Q30"/>
  <sheetViews>
    <sheetView zoomScaleNormal="100" workbookViewId="0">
      <selection activeCell="B3" sqref="B3"/>
    </sheetView>
  </sheetViews>
  <sheetFormatPr defaultColWidth="9.140625" defaultRowHeight="15" x14ac:dyDescent="0.25"/>
  <cols>
    <col min="2" max="2" width="46.140625" customWidth="1"/>
    <col min="3" max="3" width="18.28515625" customWidth="1"/>
    <col min="4" max="4" width="2.7109375" customWidth="1"/>
    <col min="17" max="17" width="11.140625" bestFit="1" customWidth="1"/>
  </cols>
  <sheetData>
    <row r="1" spans="1:17" x14ac:dyDescent="0.25">
      <c r="A1" t="s">
        <v>5</v>
      </c>
    </row>
    <row r="2" spans="1:17" x14ac:dyDescent="0.25">
      <c r="B2" s="35" t="s">
        <v>51</v>
      </c>
      <c r="C2" s="35"/>
    </row>
    <row r="4" spans="1:17" x14ac:dyDescent="0.25">
      <c r="C4" s="4" t="s">
        <v>1</v>
      </c>
    </row>
    <row r="5" spans="1:17" x14ac:dyDescent="0.25">
      <c r="B5" s="5" t="s">
        <v>9</v>
      </c>
      <c r="C5" s="6" t="s">
        <v>4</v>
      </c>
      <c r="Q5" s="32"/>
    </row>
    <row r="6" spans="1:17" x14ac:dyDescent="0.25">
      <c r="B6" s="10" t="s">
        <v>20</v>
      </c>
      <c r="C6" s="17">
        <f>459.57+33106.14+787.27+1222.97+751.18</f>
        <v>36327.129999999997</v>
      </c>
      <c r="Q6" s="32"/>
    </row>
    <row r="7" spans="1:17" x14ac:dyDescent="0.25">
      <c r="B7" s="3" t="s">
        <v>27</v>
      </c>
      <c r="C7" s="31">
        <f>1952.57+1952.57</f>
        <v>3905.14</v>
      </c>
      <c r="Q7" s="32"/>
    </row>
    <row r="8" spans="1:17" x14ac:dyDescent="0.25">
      <c r="B8" s="3" t="s">
        <v>47</v>
      </c>
      <c r="C8" s="16">
        <v>3375</v>
      </c>
      <c r="Q8" s="32"/>
    </row>
    <row r="9" spans="1:17" x14ac:dyDescent="0.25">
      <c r="B9" s="3" t="s">
        <v>18</v>
      </c>
      <c r="C9" s="16">
        <f>29860.75+6780.46+3729.99+7860.25</f>
        <v>48231.45</v>
      </c>
      <c r="Q9" s="32"/>
    </row>
    <row r="10" spans="1:17" x14ac:dyDescent="0.25">
      <c r="B10" s="10" t="s">
        <v>21</v>
      </c>
      <c r="C10" s="17">
        <f>5350+538.17+3045.88</f>
        <v>8934.0499999999993</v>
      </c>
      <c r="Q10" s="32"/>
    </row>
    <row r="11" spans="1:17" x14ac:dyDescent="0.25">
      <c r="B11" s="10" t="s">
        <v>30</v>
      </c>
      <c r="C11" s="17">
        <v>147.25</v>
      </c>
      <c r="Q11" s="32"/>
    </row>
    <row r="12" spans="1:17" x14ac:dyDescent="0.25">
      <c r="B12" s="3" t="s">
        <v>13</v>
      </c>
      <c r="C12" s="16">
        <f>8119+8453.4+18450+4902.7</f>
        <v>39925.1</v>
      </c>
      <c r="Q12" s="32"/>
    </row>
    <row r="13" spans="1:17" x14ac:dyDescent="0.25">
      <c r="B13" s="10" t="s">
        <v>16</v>
      </c>
      <c r="C13" s="17">
        <f>7715+250+9367.5+4691.49</f>
        <v>22023.989999999998</v>
      </c>
      <c r="Q13" s="32"/>
    </row>
    <row r="14" spans="1:17" x14ac:dyDescent="0.25">
      <c r="B14" s="3" t="s">
        <v>45</v>
      </c>
      <c r="C14" s="16">
        <v>7344.21</v>
      </c>
      <c r="Q14" s="32"/>
    </row>
    <row r="15" spans="1:17" x14ac:dyDescent="0.25">
      <c r="B15" s="3" t="s">
        <v>39</v>
      </c>
      <c r="C15" s="16">
        <f>5500+3727.09</f>
        <v>9227.09</v>
      </c>
      <c r="Q15" s="32"/>
    </row>
    <row r="16" spans="1:17" x14ac:dyDescent="0.25">
      <c r="B16" s="10" t="s">
        <v>31</v>
      </c>
      <c r="C16" s="17">
        <f>5000+3314.32</f>
        <v>8314.32</v>
      </c>
      <c r="Q16" s="32"/>
    </row>
    <row r="17" spans="2:17" x14ac:dyDescent="0.25">
      <c r="B17" s="3" t="s">
        <v>40</v>
      </c>
      <c r="C17" s="16">
        <v>1348.19</v>
      </c>
      <c r="Q17" s="32"/>
    </row>
    <row r="18" spans="2:17" x14ac:dyDescent="0.25">
      <c r="B18" s="3" t="s">
        <v>14</v>
      </c>
      <c r="C18" s="16">
        <v>1179.3699999999999</v>
      </c>
      <c r="Q18" s="32"/>
    </row>
    <row r="19" spans="2:17" x14ac:dyDescent="0.25">
      <c r="B19" s="3" t="s">
        <v>35</v>
      </c>
      <c r="C19" s="16">
        <f>2100+1990</f>
        <v>4090</v>
      </c>
      <c r="Q19" s="32"/>
    </row>
    <row r="20" spans="2:17" x14ac:dyDescent="0.25">
      <c r="B20" s="3" t="s">
        <v>15</v>
      </c>
      <c r="C20" s="16">
        <f>976.23+1505.5</f>
        <v>2481.73</v>
      </c>
      <c r="Q20" s="32"/>
    </row>
    <row r="21" spans="2:17" x14ac:dyDescent="0.25">
      <c r="B21" s="27"/>
      <c r="C21" s="28"/>
      <c r="Q21" s="32"/>
    </row>
    <row r="22" spans="2:17" x14ac:dyDescent="0.25">
      <c r="B22" s="12" t="s">
        <v>0</v>
      </c>
      <c r="C22" s="19">
        <f>SUM(C6:C20)</f>
        <v>196854.02</v>
      </c>
      <c r="Q22" s="32"/>
    </row>
    <row r="23" spans="2:17" x14ac:dyDescent="0.25">
      <c r="B23" s="34" t="s">
        <v>48</v>
      </c>
      <c r="C23" s="34"/>
      <c r="D23" s="8"/>
      <c r="Q23" s="32"/>
    </row>
    <row r="24" spans="2:17" x14ac:dyDescent="0.25">
      <c r="B24" s="11"/>
      <c r="C24" s="11"/>
      <c r="Q24" s="32"/>
    </row>
    <row r="25" spans="2:17" x14ac:dyDescent="0.25">
      <c r="B25" s="9" t="s">
        <v>19</v>
      </c>
      <c r="Q25" s="32"/>
    </row>
    <row r="26" spans="2:17" x14ac:dyDescent="0.25">
      <c r="B26" s="7"/>
      <c r="C26" s="4"/>
      <c r="Q26" s="32"/>
    </row>
    <row r="27" spans="2:17" x14ac:dyDescent="0.25">
      <c r="B27" s="7"/>
      <c r="C27" s="4"/>
      <c r="Q27" s="32"/>
    </row>
    <row r="28" spans="2:17" x14ac:dyDescent="0.25">
      <c r="B28" s="3"/>
      <c r="C28" s="4"/>
      <c r="Q28" s="32"/>
    </row>
    <row r="29" spans="2:17" x14ac:dyDescent="0.25">
      <c r="B29" s="7"/>
      <c r="C29" s="4"/>
      <c r="Q29" s="30"/>
    </row>
    <row r="30" spans="2:17" x14ac:dyDescent="0.25">
      <c r="O30" s="33"/>
    </row>
  </sheetData>
  <sortState xmlns:xlrd2="http://schemas.microsoft.com/office/spreadsheetml/2017/richdata2" ref="B7:C20">
    <sortCondition ref="B6:B20"/>
  </sortState>
  <mergeCells count="2">
    <mergeCell ref="B2:C2"/>
    <mergeCell ref="B23:C23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Q45"/>
  <sheetViews>
    <sheetView zoomScaleNormal="100" workbookViewId="0">
      <selection activeCell="E14" sqref="E14"/>
    </sheetView>
  </sheetViews>
  <sheetFormatPr defaultColWidth="9.140625" defaultRowHeight="15" x14ac:dyDescent="0.25"/>
  <cols>
    <col min="2" max="2" width="49" customWidth="1"/>
    <col min="3" max="3" width="16" customWidth="1"/>
    <col min="4" max="4" width="1.7109375" style="8" customWidth="1"/>
  </cols>
  <sheetData>
    <row r="1" spans="1:15" x14ac:dyDescent="0.25">
      <c r="A1" t="s">
        <v>6</v>
      </c>
    </row>
    <row r="2" spans="1:15" x14ac:dyDescent="0.25">
      <c r="B2" s="35" t="s">
        <v>50</v>
      </c>
      <c r="C2" s="35"/>
    </row>
    <row r="4" spans="1:15" x14ac:dyDescent="0.25">
      <c r="C4" s="4" t="s">
        <v>1</v>
      </c>
    </row>
    <row r="5" spans="1:15" x14ac:dyDescent="0.25">
      <c r="B5" s="5" t="s">
        <v>10</v>
      </c>
      <c r="C5" s="6" t="s">
        <v>4</v>
      </c>
    </row>
    <row r="6" spans="1:15" x14ac:dyDescent="0.25">
      <c r="B6" s="10" t="s">
        <v>12</v>
      </c>
      <c r="C6" s="17">
        <f>1926.4+356.05+459.77</f>
        <v>2742.2200000000003</v>
      </c>
    </row>
    <row r="7" spans="1:15" x14ac:dyDescent="0.25">
      <c r="B7" s="10" t="s">
        <v>26</v>
      </c>
      <c r="C7" s="17">
        <f>381+561+1604.81</f>
        <v>2546.81</v>
      </c>
    </row>
    <row r="8" spans="1:15" x14ac:dyDescent="0.25">
      <c r="B8" s="10" t="s">
        <v>29</v>
      </c>
      <c r="C8" s="17">
        <f>419.7129+129.99</f>
        <v>549.7029</v>
      </c>
    </row>
    <row r="9" spans="1:15" x14ac:dyDescent="0.25">
      <c r="B9" s="10" t="s">
        <v>44</v>
      </c>
      <c r="C9" s="17">
        <v>407.95</v>
      </c>
      <c r="O9" s="32"/>
    </row>
    <row r="10" spans="1:15" x14ac:dyDescent="0.25">
      <c r="B10" s="10" t="s">
        <v>46</v>
      </c>
      <c r="C10" s="17">
        <f>369.38+877.75+250+225</f>
        <v>1722.13</v>
      </c>
      <c r="O10" s="32"/>
    </row>
    <row r="11" spans="1:15" x14ac:dyDescent="0.25">
      <c r="B11" s="10" t="s">
        <v>38</v>
      </c>
      <c r="C11" s="17">
        <f>577.2+1076.88+462.64+781.98+2365.56</f>
        <v>5264.26</v>
      </c>
      <c r="L11" s="32"/>
      <c r="O11" s="32"/>
    </row>
    <row r="12" spans="1:15" x14ac:dyDescent="0.25">
      <c r="B12" s="10" t="s">
        <v>22</v>
      </c>
      <c r="C12" s="17">
        <f>646.48+4598.83+4718.06</f>
        <v>9963.369999999999</v>
      </c>
      <c r="L12" s="32"/>
      <c r="O12" s="32"/>
    </row>
    <row r="13" spans="1:15" x14ac:dyDescent="0.25">
      <c r="B13" s="10" t="s">
        <v>14</v>
      </c>
      <c r="C13" s="17">
        <v>1200</v>
      </c>
      <c r="L13" s="32"/>
      <c r="O13" s="32"/>
    </row>
    <row r="14" spans="1:15" x14ac:dyDescent="0.25">
      <c r="B14" s="10" t="s">
        <v>28</v>
      </c>
      <c r="C14" s="17">
        <f>996.07+475.42</f>
        <v>1471.49</v>
      </c>
      <c r="L14" s="32"/>
      <c r="O14" s="32"/>
    </row>
    <row r="15" spans="1:15" x14ac:dyDescent="0.25">
      <c r="B15" s="27"/>
      <c r="C15" s="29"/>
      <c r="L15" s="32"/>
      <c r="O15" s="32"/>
    </row>
    <row r="16" spans="1:15" x14ac:dyDescent="0.25">
      <c r="B16" s="1" t="s">
        <v>0</v>
      </c>
      <c r="C16" s="18">
        <f>SUM(C6:C15)</f>
        <v>25867.932900000003</v>
      </c>
      <c r="L16" s="32"/>
      <c r="O16" s="32"/>
    </row>
    <row r="17" spans="2:17" x14ac:dyDescent="0.25">
      <c r="B17" s="34" t="s">
        <v>48</v>
      </c>
      <c r="C17" s="34"/>
      <c r="L17" s="32"/>
      <c r="O17" s="32"/>
      <c r="Q17" s="32"/>
    </row>
    <row r="18" spans="2:17" x14ac:dyDescent="0.25">
      <c r="L18" s="32"/>
      <c r="O18" s="32"/>
      <c r="Q18" s="32"/>
    </row>
    <row r="19" spans="2:17" x14ac:dyDescent="0.25">
      <c r="B19" s="9" t="s">
        <v>19</v>
      </c>
      <c r="L19" s="32"/>
      <c r="O19" s="32"/>
      <c r="Q19" s="32"/>
    </row>
    <row r="20" spans="2:17" x14ac:dyDescent="0.25">
      <c r="L20" s="32"/>
      <c r="O20" s="32"/>
      <c r="Q20" s="30"/>
    </row>
    <row r="21" spans="2:17" x14ac:dyDescent="0.25">
      <c r="L21" s="32"/>
      <c r="O21" s="32"/>
    </row>
    <row r="22" spans="2:17" x14ac:dyDescent="0.25">
      <c r="L22" s="32"/>
      <c r="O22" s="30"/>
    </row>
    <row r="23" spans="2:17" x14ac:dyDescent="0.25">
      <c r="L23" s="30"/>
    </row>
    <row r="40" spans="11:11" x14ac:dyDescent="0.25">
      <c r="K40" t="s">
        <v>42</v>
      </c>
    </row>
    <row r="41" spans="11:11" x14ac:dyDescent="0.25">
      <c r="K41" t="s">
        <v>43</v>
      </c>
    </row>
    <row r="45" spans="11:11" x14ac:dyDescent="0.25">
      <c r="K45" t="s">
        <v>41</v>
      </c>
    </row>
  </sheetData>
  <sortState xmlns:xlrd2="http://schemas.microsoft.com/office/spreadsheetml/2017/richdata2" ref="B6:C14">
    <sortCondition ref="B6:B14"/>
  </sortState>
  <mergeCells count="2">
    <mergeCell ref="B2:C2"/>
    <mergeCell ref="B17:C17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H32"/>
  <sheetViews>
    <sheetView zoomScaleNormal="100" workbookViewId="0">
      <selection activeCell="B2" sqref="B2:C2"/>
    </sheetView>
  </sheetViews>
  <sheetFormatPr defaultColWidth="9.140625" defaultRowHeight="15" x14ac:dyDescent="0.25"/>
  <cols>
    <col min="2" max="2" width="58.28515625" bestFit="1" customWidth="1"/>
    <col min="3" max="3" width="15.5703125" customWidth="1"/>
    <col min="4" max="4" width="2.42578125" customWidth="1"/>
    <col min="5" max="5" width="12.5703125" bestFit="1" customWidth="1"/>
    <col min="8" max="8" width="15.7109375" customWidth="1"/>
  </cols>
  <sheetData>
    <row r="1" spans="1:5" x14ac:dyDescent="0.25">
      <c r="A1" t="s">
        <v>7</v>
      </c>
    </row>
    <row r="2" spans="1:5" x14ac:dyDescent="0.25">
      <c r="B2" s="35" t="s">
        <v>49</v>
      </c>
      <c r="C2" s="35"/>
    </row>
    <row r="4" spans="1:5" x14ac:dyDescent="0.25">
      <c r="C4" s="4" t="s">
        <v>1</v>
      </c>
    </row>
    <row r="5" spans="1:5" x14ac:dyDescent="0.25">
      <c r="B5" s="5" t="s">
        <v>3</v>
      </c>
      <c r="C5" s="6" t="s">
        <v>4</v>
      </c>
    </row>
    <row r="6" spans="1:5" x14ac:dyDescent="0.25">
      <c r="B6" s="3" t="s">
        <v>20</v>
      </c>
      <c r="C6" s="31">
        <f>15913.99+2157.8+5592.75+2329.8+2126.93+2346.78</f>
        <v>30468.05</v>
      </c>
      <c r="E6" s="14"/>
    </row>
    <row r="7" spans="1:5" x14ac:dyDescent="0.25">
      <c r="B7" s="3" t="s">
        <v>33</v>
      </c>
      <c r="C7" s="31">
        <v>20000</v>
      </c>
    </row>
    <row r="8" spans="1:5" x14ac:dyDescent="0.25">
      <c r="B8" s="3" t="s">
        <v>18</v>
      </c>
      <c r="C8" s="31">
        <v>3000</v>
      </c>
    </row>
    <row r="9" spans="1:5" x14ac:dyDescent="0.25">
      <c r="B9" s="3" t="s">
        <v>23</v>
      </c>
      <c r="C9" s="21">
        <f>1200+1850+1200</f>
        <v>4250</v>
      </c>
    </row>
    <row r="10" spans="1:5" x14ac:dyDescent="0.25">
      <c r="B10" s="3" t="s">
        <v>24</v>
      </c>
      <c r="C10" s="21">
        <v>60000</v>
      </c>
      <c r="E10" s="14"/>
    </row>
    <row r="11" spans="1:5" x14ac:dyDescent="0.25">
      <c r="B11" s="3" t="s">
        <v>26</v>
      </c>
      <c r="C11" s="31">
        <v>2096</v>
      </c>
    </row>
    <row r="12" spans="1:5" x14ac:dyDescent="0.25">
      <c r="B12" s="3" t="s">
        <v>25</v>
      </c>
      <c r="C12" s="31">
        <f>4000+530</f>
        <v>4530</v>
      </c>
    </row>
    <row r="13" spans="1:5" x14ac:dyDescent="0.25">
      <c r="B13" s="3" t="s">
        <v>13</v>
      </c>
      <c r="C13" s="20">
        <f>2900+2400</f>
        <v>5300</v>
      </c>
    </row>
    <row r="14" spans="1:5" x14ac:dyDescent="0.25">
      <c r="B14" s="3" t="s">
        <v>34</v>
      </c>
      <c r="C14" s="31">
        <f>700+2950+4040+1350</f>
        <v>9040</v>
      </c>
    </row>
    <row r="15" spans="1:5" x14ac:dyDescent="0.25">
      <c r="B15" s="3" t="s">
        <v>32</v>
      </c>
      <c r="C15" s="31">
        <f>1250+646.48+13380.76+14820.4+552+70</f>
        <v>30719.64</v>
      </c>
    </row>
    <row r="16" spans="1:5" x14ac:dyDescent="0.25">
      <c r="B16" s="3" t="s">
        <v>16</v>
      </c>
      <c r="C16" s="20">
        <f>1950+4392.52+1200+681.5+728.5+321.8+1200+10006.22</f>
        <v>20480.54</v>
      </c>
    </row>
    <row r="17" spans="2:8" x14ac:dyDescent="0.25">
      <c r="B17" s="3" t="s">
        <v>36</v>
      </c>
      <c r="C17" s="21">
        <v>3000</v>
      </c>
    </row>
    <row r="18" spans="2:8" x14ac:dyDescent="0.25">
      <c r="B18" s="3" t="s">
        <v>17</v>
      </c>
      <c r="C18" s="21">
        <f>7450+4500</f>
        <v>11950</v>
      </c>
    </row>
    <row r="19" spans="2:8" x14ac:dyDescent="0.25">
      <c r="B19" s="3" t="s">
        <v>22</v>
      </c>
      <c r="C19" s="21">
        <v>5000</v>
      </c>
    </row>
    <row r="20" spans="2:8" x14ac:dyDescent="0.25">
      <c r="B20" s="23"/>
      <c r="C20" s="24"/>
    </row>
    <row r="21" spans="2:8" x14ac:dyDescent="0.25">
      <c r="B21" s="2" t="s">
        <v>0</v>
      </c>
      <c r="C21" s="22">
        <f>SUM(C6:C20)</f>
        <v>209834.23</v>
      </c>
      <c r="E21" s="30"/>
      <c r="G21" s="30"/>
      <c r="H21" s="30"/>
    </row>
    <row r="22" spans="2:8" x14ac:dyDescent="0.25">
      <c r="B22" s="34" t="s">
        <v>48</v>
      </c>
      <c r="C22" s="34"/>
    </row>
    <row r="23" spans="2:8" x14ac:dyDescent="0.25">
      <c r="B23" s="11"/>
      <c r="C23" s="11"/>
    </row>
    <row r="24" spans="2:8" x14ac:dyDescent="0.25">
      <c r="B24" s="9" t="s">
        <v>19</v>
      </c>
    </row>
    <row r="32" spans="2:8" x14ac:dyDescent="0.25">
      <c r="B32" t="s">
        <v>11</v>
      </c>
    </row>
  </sheetData>
  <sortState xmlns:xlrd2="http://schemas.microsoft.com/office/spreadsheetml/2017/richdata2" ref="B6:C18">
    <sortCondition ref="B6:B18"/>
  </sortState>
  <mergeCells count="2">
    <mergeCell ref="B2:C2"/>
    <mergeCell ref="B22:C22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FEB2811AEB64685EC5BFEB57C425D" ma:contentTypeVersion="4" ma:contentTypeDescription="Create a new document." ma:contentTypeScope="" ma:versionID="0156d6b8812bb9edc5c3fd215c4d13c0">
  <xsd:schema xmlns:xsd="http://www.w3.org/2001/XMLSchema" xmlns:xs="http://www.w3.org/2001/XMLSchema" xmlns:p="http://schemas.microsoft.com/office/2006/metadata/properties" xmlns:ns3="8c976c2c-8da5-4c43-b3a4-b25fabd18483" targetNamespace="http://schemas.microsoft.com/office/2006/metadata/properties" ma:root="true" ma:fieldsID="4d2f861d9cf009dc73c61099e0c3630b" ns3:_="">
    <xsd:import namespace="8c976c2c-8da5-4c43-b3a4-b25fabd184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76c2c-8da5-4c43-b3a4-b25fabd18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407A59-6D0E-457D-BDE2-D58A3394DCC0}">
  <ds:schemaRefs>
    <ds:schemaRef ds:uri="http://purl.org/dc/elements/1.1/"/>
    <ds:schemaRef ds:uri="http://schemas.microsoft.com/office/2006/metadata/properties"/>
    <ds:schemaRef ds:uri="8c976c2c-8da5-4c43-b3a4-b25fabd1848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CCBCDEA-6E8D-4180-820C-A9F53289F9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3F0AA0-6763-444E-832D-B3F91A73B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76c2c-8da5-4c43-b3a4-b25fabd18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C.3</vt:lpstr>
      <vt:lpstr>C.4</vt:lpstr>
      <vt:lpstr>C.5</vt:lpstr>
      <vt:lpstr>C.6</vt:lpstr>
      <vt:lpstr>C.3!Print_Area</vt:lpstr>
      <vt:lpstr>C.4!Print_Area</vt:lpstr>
      <vt:lpstr>C.5!Print_Area</vt:lpstr>
      <vt:lpstr>C.6!Print_Area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joelle.wink</dc:creator>
  <cp:lastModifiedBy>(GSLA) Hermida, Victor</cp:lastModifiedBy>
  <cp:lastPrinted>2023-11-07T10:09:24Z</cp:lastPrinted>
  <dcterms:created xsi:type="dcterms:W3CDTF">2011-12-21T16:12:42Z</dcterms:created>
  <dcterms:modified xsi:type="dcterms:W3CDTF">2025-04-01T13:16:55Z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0x010100B80FEB2811AEB64685EC5BFEB57C425D</vt:lpwstr>
  </property>
</Properties>
</file>